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35.312A-351\Pictures\EXCEL\"/>
    </mc:Choice>
  </mc:AlternateContent>
  <bookViews>
    <workbookView xWindow="0" yWindow="0" windowWidth="28800" windowHeight="1120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7" i="1"/>
  <c r="K8" i="1" l="1"/>
  <c r="K9" i="1"/>
  <c r="K13" i="1"/>
  <c r="J8" i="1"/>
  <c r="J9" i="1"/>
  <c r="J10" i="1"/>
  <c r="K10" i="1" s="1"/>
  <c r="J13" i="1"/>
  <c r="J14" i="1"/>
  <c r="K14" i="1" s="1"/>
  <c r="I8" i="1"/>
  <c r="I9" i="1"/>
  <c r="I10" i="1"/>
  <c r="I11" i="1"/>
  <c r="I12" i="1"/>
  <c r="I13" i="1"/>
  <c r="I14" i="1"/>
  <c r="H8" i="1"/>
  <c r="H9" i="1"/>
  <c r="H10" i="1"/>
  <c r="H11" i="1"/>
  <c r="H12" i="1"/>
  <c r="H13" i="1"/>
  <c r="H14" i="1"/>
  <c r="I7" i="1"/>
  <c r="G8" i="1"/>
  <c r="G9" i="1"/>
  <c r="G10" i="1"/>
  <c r="G11" i="1"/>
  <c r="J11" i="1" s="1"/>
  <c r="K11" i="1" s="1"/>
  <c r="G12" i="1"/>
  <c r="J12" i="1" s="1"/>
  <c r="K12" i="1" s="1"/>
  <c r="G13" i="1"/>
  <c r="G14" i="1"/>
  <c r="E8" i="1"/>
  <c r="E9" i="1"/>
  <c r="E10" i="1"/>
  <c r="E11" i="1"/>
  <c r="E12" i="1"/>
  <c r="E13" i="1"/>
  <c r="E14" i="1"/>
  <c r="E23" i="1" l="1"/>
  <c r="E17" i="1"/>
  <c r="E7" i="1"/>
  <c r="H7" i="1" s="1"/>
  <c r="E19" i="1" s="1"/>
  <c r="J4" i="1"/>
  <c r="E22" i="1" l="1"/>
  <c r="G7" i="1"/>
  <c r="J7" i="1" s="1"/>
  <c r="L9" i="1" l="1"/>
  <c r="L11" i="1"/>
  <c r="L12" i="1"/>
  <c r="L8" i="1"/>
  <c r="E18" i="1"/>
  <c r="L7" i="1" l="1"/>
  <c r="E21" i="1"/>
  <c r="L13" i="1"/>
  <c r="L14" i="1"/>
  <c r="L10" i="1"/>
  <c r="K7" i="1" l="1"/>
  <c r="E20" i="1"/>
  <c r="E16" i="1"/>
</calcChain>
</file>

<file path=xl/sharedStrings.xml><?xml version="1.0" encoding="utf-8"?>
<sst xmlns="http://schemas.openxmlformats.org/spreadsheetml/2006/main" count="80" uniqueCount="67">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</sst>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entury Gothic"/>
      <family val="2"/>
    </font>
    <font>
      <sz val="10"/>
      <color indexed="18"/>
      <name val="Century Gothic"/>
      <family val="2"/>
    </font>
    <font>
      <b/>
      <sz val="10"/>
      <color indexed="18"/>
      <name val="Century Gothic"/>
      <family val="2"/>
    </font>
    <font>
      <b/>
      <sz val="8"/>
      <color indexed="18"/>
      <name val="Century Gothic"/>
      <family val="2"/>
    </font>
    <font>
      <b/>
      <sz val="12"/>
      <color indexed="18"/>
      <name val="Century Gothic"/>
      <family val="2"/>
    </font>
    <font>
      <sz val="12"/>
      <color indexed="1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3" fontId="4" fillId="2" borderId="7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4" fillId="2" borderId="16" xfId="0" applyFont="1" applyFill="1" applyBorder="1"/>
    <xf numFmtId="3" fontId="3" fillId="2" borderId="7" xfId="0" applyNumberFormat="1" applyFont="1" applyFill="1" applyBorder="1"/>
    <xf numFmtId="0" fontId="3" fillId="2" borderId="7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7" fillId="0" borderId="0" xfId="0" applyFont="1" applyFill="1" applyBorder="1"/>
    <xf numFmtId="0" fontId="7" fillId="0" borderId="0" xfId="0" applyFont="1"/>
    <xf numFmtId="9" fontId="7" fillId="0" borderId="0" xfId="0" applyNumberFormat="1" applyFont="1"/>
    <xf numFmtId="0" fontId="6" fillId="0" borderId="0" xfId="0" applyFont="1" applyFill="1" applyBorder="1" applyAlignment="1">
      <alignment wrapText="1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4" zoomScale="90" zoomScaleNormal="90" workbookViewId="0">
      <selection activeCell="B14" sqref="B14"/>
    </sheetView>
  </sheetViews>
  <sheetFormatPr baseColWidth="10" defaultRowHeight="13.5" x14ac:dyDescent="0.25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8.42578125" style="1" customWidth="1"/>
    <col min="12" max="12" width="23.5703125" style="1" customWidth="1"/>
    <col min="13" max="16384" width="11.42578125" style="1"/>
  </cols>
  <sheetData>
    <row r="1" spans="1:12" ht="34.5" x14ac:dyDescent="0.45">
      <c r="A1" s="50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14.25" thickBot="1" x14ac:dyDescent="0.3">
      <c r="A2" s="53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x14ac:dyDescent="0.25">
      <c r="A3" s="2" t="s">
        <v>35</v>
      </c>
      <c r="B3" s="3"/>
      <c r="C3" s="3"/>
      <c r="D3" s="3"/>
      <c r="E3" s="3"/>
      <c r="F3" s="3"/>
      <c r="G3" s="3"/>
      <c r="H3" s="4" t="s">
        <v>37</v>
      </c>
      <c r="I3" s="5"/>
      <c r="J3" s="4"/>
      <c r="K3" s="6"/>
      <c r="L3" s="5"/>
    </row>
    <row r="4" spans="1:12" ht="14.25" thickBot="1" x14ac:dyDescent="0.3">
      <c r="A4" s="2" t="s">
        <v>36</v>
      </c>
      <c r="B4" s="3"/>
      <c r="C4" s="3"/>
      <c r="D4" s="3"/>
      <c r="E4" s="3"/>
      <c r="F4" s="3"/>
      <c r="G4" s="3"/>
      <c r="H4" s="7" t="s">
        <v>38</v>
      </c>
      <c r="I4" s="8"/>
      <c r="J4" s="9">
        <f ca="1">TODAY()</f>
        <v>43393</v>
      </c>
      <c r="K4" s="3"/>
      <c r="L4" s="8"/>
    </row>
    <row r="5" spans="1:12" ht="14.25" thickBot="1" x14ac:dyDescent="0.3">
      <c r="A5" s="47" t="s">
        <v>14</v>
      </c>
      <c r="B5" s="48"/>
      <c r="C5" s="49"/>
      <c r="D5" s="10" t="s">
        <v>3</v>
      </c>
      <c r="E5" s="10" t="s">
        <v>5</v>
      </c>
      <c r="F5" s="10" t="s">
        <v>6</v>
      </c>
      <c r="G5" s="10" t="s">
        <v>3</v>
      </c>
      <c r="H5" s="10" t="s">
        <v>8</v>
      </c>
      <c r="I5" s="10" t="s">
        <v>8</v>
      </c>
      <c r="J5" s="10" t="s">
        <v>3</v>
      </c>
      <c r="K5" s="10" t="s">
        <v>10</v>
      </c>
      <c r="L5" s="10" t="s">
        <v>12</v>
      </c>
    </row>
    <row r="6" spans="1:12" ht="14.25" thickBot="1" x14ac:dyDescent="0.3">
      <c r="A6" s="11" t="s">
        <v>0</v>
      </c>
      <c r="B6" s="11" t="s">
        <v>1</v>
      </c>
      <c r="C6" s="11" t="s">
        <v>2</v>
      </c>
      <c r="D6" s="12" t="s">
        <v>4</v>
      </c>
      <c r="E6" s="13">
        <v>0.75</v>
      </c>
      <c r="F6" s="13">
        <v>0.35</v>
      </c>
      <c r="G6" s="12" t="s">
        <v>7</v>
      </c>
      <c r="H6" s="12" t="s">
        <v>5</v>
      </c>
      <c r="I6" s="12" t="s">
        <v>6</v>
      </c>
      <c r="J6" s="12" t="s">
        <v>9</v>
      </c>
      <c r="K6" s="12" t="s">
        <v>11</v>
      </c>
      <c r="L6" s="12" t="s">
        <v>13</v>
      </c>
    </row>
    <row r="7" spans="1:12" ht="14.25" thickBot="1" x14ac:dyDescent="0.3">
      <c r="A7" s="14" t="s">
        <v>15</v>
      </c>
      <c r="B7" s="14" t="s">
        <v>23</v>
      </c>
      <c r="C7" s="14" t="s">
        <v>31</v>
      </c>
      <c r="D7" s="15">
        <v>68</v>
      </c>
      <c r="E7" s="15">
        <f>D7*$E$6</f>
        <v>51</v>
      </c>
      <c r="F7" s="15">
        <f>(D7+E7)*$F$6</f>
        <v>41.65</v>
      </c>
      <c r="G7" s="15">
        <f>(D7+E7-F7)</f>
        <v>77.349999999999994</v>
      </c>
      <c r="H7" s="15">
        <f>IF(E7&gt;=50,E7*$K$31,E7*$L$31)</f>
        <v>9.18</v>
      </c>
      <c r="I7" s="15">
        <f>IF(F7&gt;25,F7*$K$32,F7*$L$32)</f>
        <v>4.9979999999999993</v>
      </c>
      <c r="J7" s="15">
        <f>(G7-H7)+I7</f>
        <v>73.167999999999992</v>
      </c>
      <c r="K7" s="14" t="str">
        <f>IF(J7&lt;80,"Buena demanda","Mala demanda")</f>
        <v>Buena demanda</v>
      </c>
      <c r="L7" s="14" t="str">
        <f>IF(I7&gt;3,"ANALIZAR DEVOLUCION","DEVOLUCIÓN NORMAL")</f>
        <v>ANALIZAR DEVOLUCION</v>
      </c>
    </row>
    <row r="8" spans="1:12" ht="14.25" thickBot="1" x14ac:dyDescent="0.3">
      <c r="A8" s="16" t="s">
        <v>16</v>
      </c>
      <c r="B8" s="16" t="s">
        <v>24</v>
      </c>
      <c r="C8" s="16" t="s">
        <v>32</v>
      </c>
      <c r="D8" s="17">
        <v>85</v>
      </c>
      <c r="E8" s="15">
        <f t="shared" ref="E8:E14" si="0">D8*$E$6</f>
        <v>63.75</v>
      </c>
      <c r="F8" s="15">
        <f t="shared" ref="F8:F14" si="1">(D8+E8)*$F$6</f>
        <v>52.0625</v>
      </c>
      <c r="G8" s="15">
        <f t="shared" ref="G8:G14" si="2">(D8+E8-F8)</f>
        <v>96.6875</v>
      </c>
      <c r="H8" s="15">
        <f t="shared" ref="H8:H14" si="3">IF(E8&gt;=50,E8*$K$31,E8*$L$31)</f>
        <v>11.475</v>
      </c>
      <c r="I8" s="15">
        <f t="shared" ref="I8:I14" si="4">IF(F8&gt;25,F8*$K$32,F8*$L$32)</f>
        <v>6.2474999999999996</v>
      </c>
      <c r="J8" s="15">
        <f t="shared" ref="J8:J14" si="5">(G8-H8)+I8</f>
        <v>91.460000000000008</v>
      </c>
      <c r="K8" s="14" t="str">
        <f t="shared" ref="K8:K14" si="6">IF(J8&lt;80,"Buena demanda","Mala demanda")</f>
        <v>Mala demanda</v>
      </c>
      <c r="L8" s="14" t="str">
        <f t="shared" ref="L8:L14" si="7">IF(I8&gt;3,"ANALIZAR DEVOLUCION","DEVOLUCIÓN NORMAL")</f>
        <v>ANALIZAR DEVOLUCION</v>
      </c>
    </row>
    <row r="9" spans="1:12" ht="14.25" thickBot="1" x14ac:dyDescent="0.3">
      <c r="A9" s="16" t="s">
        <v>17</v>
      </c>
      <c r="B9" s="16" t="s">
        <v>25</v>
      </c>
      <c r="C9" s="16" t="s">
        <v>32</v>
      </c>
      <c r="D9" s="17">
        <v>32</v>
      </c>
      <c r="E9" s="15">
        <f t="shared" si="0"/>
        <v>24</v>
      </c>
      <c r="F9" s="15">
        <f t="shared" si="1"/>
        <v>19.599999999999998</v>
      </c>
      <c r="G9" s="15">
        <f t="shared" si="2"/>
        <v>36.400000000000006</v>
      </c>
      <c r="H9" s="15">
        <f t="shared" si="3"/>
        <v>3.3600000000000003</v>
      </c>
      <c r="I9" s="15">
        <f t="shared" si="4"/>
        <v>1.7639999999999998</v>
      </c>
      <c r="J9" s="15">
        <f t="shared" si="5"/>
        <v>34.804000000000009</v>
      </c>
      <c r="K9" s="14" t="str">
        <f t="shared" si="6"/>
        <v>Buena demanda</v>
      </c>
      <c r="L9" s="14" t="str">
        <f t="shared" si="7"/>
        <v>DEVOLUCIÓN NORMAL</v>
      </c>
    </row>
    <row r="10" spans="1:12" ht="14.25" thickBot="1" x14ac:dyDescent="0.3">
      <c r="A10" s="16" t="s">
        <v>18</v>
      </c>
      <c r="B10" s="16" t="s">
        <v>26</v>
      </c>
      <c r="C10" s="16" t="s">
        <v>33</v>
      </c>
      <c r="D10" s="17">
        <v>5</v>
      </c>
      <c r="E10" s="15">
        <f t="shared" si="0"/>
        <v>3.75</v>
      </c>
      <c r="F10" s="15">
        <f t="shared" si="1"/>
        <v>3.0625</v>
      </c>
      <c r="G10" s="15">
        <f t="shared" si="2"/>
        <v>5.6875</v>
      </c>
      <c r="H10" s="15">
        <f t="shared" si="3"/>
        <v>0.52500000000000002</v>
      </c>
      <c r="I10" s="15">
        <f t="shared" si="4"/>
        <v>0.27562500000000001</v>
      </c>
      <c r="J10" s="15">
        <f t="shared" si="5"/>
        <v>5.4381249999999994</v>
      </c>
      <c r="K10" s="14" t="str">
        <f t="shared" si="6"/>
        <v>Buena demanda</v>
      </c>
      <c r="L10" s="14" t="str">
        <f t="shared" si="7"/>
        <v>DEVOLUCIÓN NORMAL</v>
      </c>
    </row>
    <row r="11" spans="1:12" ht="14.25" thickBot="1" x14ac:dyDescent="0.3">
      <c r="A11" s="16" t="s">
        <v>19</v>
      </c>
      <c r="B11" s="16" t="s">
        <v>27</v>
      </c>
      <c r="C11" s="16" t="s">
        <v>31</v>
      </c>
      <c r="D11" s="17">
        <v>90</v>
      </c>
      <c r="E11" s="15">
        <f t="shared" si="0"/>
        <v>67.5</v>
      </c>
      <c r="F11" s="15">
        <f t="shared" si="1"/>
        <v>55.125</v>
      </c>
      <c r="G11" s="15">
        <f t="shared" si="2"/>
        <v>102.375</v>
      </c>
      <c r="H11" s="15">
        <f t="shared" si="3"/>
        <v>12.15</v>
      </c>
      <c r="I11" s="15">
        <f t="shared" si="4"/>
        <v>6.6149999999999993</v>
      </c>
      <c r="J11" s="15">
        <f t="shared" si="5"/>
        <v>96.839999999999989</v>
      </c>
      <c r="K11" s="14" t="str">
        <f t="shared" si="6"/>
        <v>Mala demanda</v>
      </c>
      <c r="L11" s="14" t="str">
        <f t="shared" si="7"/>
        <v>ANALIZAR DEVOLUCION</v>
      </c>
    </row>
    <row r="12" spans="1:12" ht="14.25" thickBot="1" x14ac:dyDescent="0.3">
      <c r="A12" s="16" t="s">
        <v>20</v>
      </c>
      <c r="B12" s="16" t="s">
        <v>28</v>
      </c>
      <c r="C12" s="16" t="s">
        <v>31</v>
      </c>
      <c r="D12" s="17">
        <v>30</v>
      </c>
      <c r="E12" s="15">
        <f t="shared" si="0"/>
        <v>22.5</v>
      </c>
      <c r="F12" s="15">
        <f t="shared" si="1"/>
        <v>18.375</v>
      </c>
      <c r="G12" s="15">
        <f t="shared" si="2"/>
        <v>34.125</v>
      </c>
      <c r="H12" s="15">
        <f t="shared" si="3"/>
        <v>3.1500000000000004</v>
      </c>
      <c r="I12" s="15">
        <f t="shared" si="4"/>
        <v>1.6537499999999998</v>
      </c>
      <c r="J12" s="15">
        <f t="shared" si="5"/>
        <v>32.628750000000004</v>
      </c>
      <c r="K12" s="14" t="str">
        <f t="shared" si="6"/>
        <v>Buena demanda</v>
      </c>
      <c r="L12" s="14" t="str">
        <f t="shared" si="7"/>
        <v>DEVOLUCIÓN NORMAL</v>
      </c>
    </row>
    <row r="13" spans="1:12" ht="14.25" thickBot="1" x14ac:dyDescent="0.3">
      <c r="A13" s="16" t="s">
        <v>21</v>
      </c>
      <c r="B13" s="16" t="s">
        <v>29</v>
      </c>
      <c r="C13" s="16" t="s">
        <v>32</v>
      </c>
      <c r="D13" s="17">
        <v>45</v>
      </c>
      <c r="E13" s="15">
        <f t="shared" si="0"/>
        <v>33.75</v>
      </c>
      <c r="F13" s="15">
        <f t="shared" si="1"/>
        <v>27.5625</v>
      </c>
      <c r="G13" s="15">
        <f t="shared" si="2"/>
        <v>51.1875</v>
      </c>
      <c r="H13" s="15">
        <f t="shared" si="3"/>
        <v>4.7250000000000005</v>
      </c>
      <c r="I13" s="15">
        <f t="shared" si="4"/>
        <v>3.3074999999999997</v>
      </c>
      <c r="J13" s="15">
        <f t="shared" si="5"/>
        <v>49.769999999999996</v>
      </c>
      <c r="K13" s="14" t="str">
        <f t="shared" si="6"/>
        <v>Buena demanda</v>
      </c>
      <c r="L13" s="14" t="str">
        <f t="shared" si="7"/>
        <v>ANALIZAR DEVOLUCION</v>
      </c>
    </row>
    <row r="14" spans="1:12" ht="14.25" thickBot="1" x14ac:dyDescent="0.3">
      <c r="A14" s="18" t="s">
        <v>22</v>
      </c>
      <c r="B14" s="18" t="s">
        <v>30</v>
      </c>
      <c r="C14" s="18" t="s">
        <v>33</v>
      </c>
      <c r="D14" s="19">
        <v>10</v>
      </c>
      <c r="E14" s="15">
        <f t="shared" si="0"/>
        <v>7.5</v>
      </c>
      <c r="F14" s="15">
        <f t="shared" si="1"/>
        <v>6.125</v>
      </c>
      <c r="G14" s="15">
        <f t="shared" si="2"/>
        <v>11.375</v>
      </c>
      <c r="H14" s="15">
        <f t="shared" si="3"/>
        <v>1.05</v>
      </c>
      <c r="I14" s="15">
        <f t="shared" si="4"/>
        <v>0.55125000000000002</v>
      </c>
      <c r="J14" s="15">
        <f t="shared" si="5"/>
        <v>10.876249999999999</v>
      </c>
      <c r="K14" s="14" t="str">
        <f t="shared" si="6"/>
        <v>Buena demanda</v>
      </c>
      <c r="L14" s="14" t="str">
        <f t="shared" si="7"/>
        <v>DEVOLUCIÓN NORMAL</v>
      </c>
    </row>
    <row r="15" spans="1:12" ht="14.25" thickBot="1" x14ac:dyDescent="0.3">
      <c r="A15" s="20"/>
      <c r="B15" s="21"/>
      <c r="C15" s="22"/>
      <c r="D15" s="23"/>
      <c r="E15" s="24"/>
      <c r="F15" s="25"/>
      <c r="G15" s="25"/>
      <c r="H15" s="25"/>
      <c r="I15" s="25"/>
      <c r="J15" s="25"/>
      <c r="K15" s="21"/>
      <c r="L15" s="22"/>
    </row>
    <row r="16" spans="1:12" ht="14.25" thickBot="1" x14ac:dyDescent="0.3">
      <c r="A16" s="26" t="s">
        <v>34</v>
      </c>
      <c r="B16" s="27"/>
      <c r="C16" s="27"/>
      <c r="D16" s="27"/>
      <c r="E16" s="28">
        <f>SUM(J7:J14)</f>
        <v>394.98512499999993</v>
      </c>
      <c r="F16" s="29"/>
      <c r="G16" s="30"/>
      <c r="H16" s="30"/>
      <c r="I16" s="30"/>
      <c r="J16" s="30"/>
      <c r="K16" s="30"/>
      <c r="L16" s="31"/>
    </row>
    <row r="17" spans="1:12" ht="14.25" thickBot="1" x14ac:dyDescent="0.3">
      <c r="A17" s="26" t="s">
        <v>57</v>
      </c>
      <c r="B17" s="27"/>
      <c r="C17" s="27"/>
      <c r="D17" s="27"/>
      <c r="E17" s="28">
        <f>AVERAGE(D7:D14)</f>
        <v>45.625</v>
      </c>
      <c r="F17" s="32"/>
      <c r="G17" s="21"/>
      <c r="H17" s="21"/>
      <c r="I17" s="21"/>
      <c r="J17" s="21"/>
      <c r="K17" s="21"/>
      <c r="L17" s="33"/>
    </row>
    <row r="18" spans="1:12" ht="14.25" thickBot="1" x14ac:dyDescent="0.3">
      <c r="A18" s="26" t="s">
        <v>58</v>
      </c>
      <c r="B18" s="27"/>
      <c r="C18" s="27"/>
      <c r="D18" s="27"/>
      <c r="E18" s="28">
        <f>MAX(F7:F14)</f>
        <v>55.125</v>
      </c>
      <c r="F18" s="32"/>
      <c r="G18" s="21"/>
      <c r="H18" s="21"/>
      <c r="I18" s="21"/>
      <c r="J18" s="21"/>
      <c r="K18" s="21"/>
      <c r="L18" s="33"/>
    </row>
    <row r="19" spans="1:12" ht="14.25" thickBot="1" x14ac:dyDescent="0.3">
      <c r="A19" s="26" t="s">
        <v>59</v>
      </c>
      <c r="B19" s="27"/>
      <c r="C19" s="27"/>
      <c r="D19" s="27"/>
      <c r="E19" s="28">
        <f>MIN(H7:H14)</f>
        <v>0.52500000000000002</v>
      </c>
      <c r="F19" s="32"/>
      <c r="G19" s="21"/>
      <c r="H19" s="21"/>
      <c r="I19" s="21"/>
      <c r="J19" s="21"/>
      <c r="K19" s="21"/>
      <c r="L19" s="33"/>
    </row>
    <row r="20" spans="1:12" ht="14.25" thickBot="1" x14ac:dyDescent="0.3">
      <c r="A20" s="26" t="s">
        <v>60</v>
      </c>
      <c r="B20" s="27"/>
      <c r="C20" s="27"/>
      <c r="D20" s="34"/>
      <c r="E20" s="35">
        <f>SUM(D7:D14,J7:J14)</f>
        <v>759.98512500000004</v>
      </c>
      <c r="F20" s="32"/>
      <c r="G20" s="21"/>
      <c r="H20" s="21"/>
      <c r="I20" s="21"/>
      <c r="J20" s="21"/>
      <c r="K20" s="21"/>
      <c r="L20" s="33"/>
    </row>
    <row r="21" spans="1:12" ht="14.25" thickBot="1" x14ac:dyDescent="0.3">
      <c r="A21" s="26" t="s">
        <v>61</v>
      </c>
      <c r="B21" s="27"/>
      <c r="C21" s="27"/>
      <c r="D21" s="34"/>
      <c r="E21" s="35">
        <f>AVERAGE(F7:F14,I7:I14)</f>
        <v>15.560945312500001</v>
      </c>
      <c r="F21" s="32"/>
      <c r="G21" s="21"/>
      <c r="H21" s="21"/>
      <c r="I21" s="21"/>
      <c r="J21" s="21"/>
      <c r="K21" s="21"/>
      <c r="L21" s="33"/>
    </row>
    <row r="22" spans="1:12" ht="14.25" thickBot="1" x14ac:dyDescent="0.3">
      <c r="A22" s="26" t="s">
        <v>62</v>
      </c>
      <c r="B22" s="27"/>
      <c r="C22" s="27"/>
      <c r="D22" s="34"/>
      <c r="E22" s="35">
        <f>MAX(E7:E14,H7:H14)</f>
        <v>67.5</v>
      </c>
      <c r="F22" s="32"/>
      <c r="G22" s="21"/>
      <c r="H22" s="21"/>
      <c r="I22" s="21"/>
      <c r="J22" s="21"/>
      <c r="K22" s="21"/>
      <c r="L22" s="33"/>
    </row>
    <row r="23" spans="1:12" ht="14.25" thickBot="1" x14ac:dyDescent="0.3">
      <c r="A23" s="26" t="s">
        <v>63</v>
      </c>
      <c r="B23" s="27"/>
      <c r="C23" s="27"/>
      <c r="D23" s="34"/>
      <c r="E23" s="36">
        <f>COUNTA(B7:B14)</f>
        <v>8</v>
      </c>
      <c r="F23" s="37"/>
      <c r="G23" s="38"/>
      <c r="H23" s="38"/>
      <c r="I23" s="38"/>
      <c r="J23" s="38"/>
      <c r="K23" s="38"/>
      <c r="L23" s="39"/>
    </row>
    <row r="25" spans="1:12" ht="15.75" x14ac:dyDescent="0.25">
      <c r="A25" s="40" t="s">
        <v>64</v>
      </c>
    </row>
    <row r="27" spans="1:12" ht="15.75" x14ac:dyDescent="0.25">
      <c r="A27" s="41" t="s">
        <v>54</v>
      </c>
      <c r="B27" s="42" t="s">
        <v>56</v>
      </c>
      <c r="C27" s="42"/>
      <c r="D27" s="42"/>
      <c r="E27" s="42"/>
      <c r="F27" s="42"/>
    </row>
    <row r="28" spans="1:12" s="44" customFormat="1" ht="17.25" x14ac:dyDescent="0.3">
      <c r="A28" s="41" t="s">
        <v>5</v>
      </c>
      <c r="B28" s="43" t="s">
        <v>41</v>
      </c>
    </row>
    <row r="29" spans="1:12" s="44" customFormat="1" ht="17.25" x14ac:dyDescent="0.3">
      <c r="A29" s="41" t="s">
        <v>6</v>
      </c>
      <c r="B29" s="44" t="s">
        <v>66</v>
      </c>
    </row>
    <row r="30" spans="1:12" s="44" customFormat="1" ht="17.25" x14ac:dyDescent="0.3">
      <c r="A30" s="41" t="s">
        <v>42</v>
      </c>
      <c r="B30" s="44" t="s">
        <v>43</v>
      </c>
    </row>
    <row r="31" spans="1:12" s="44" customFormat="1" ht="17.25" x14ac:dyDescent="0.3">
      <c r="A31" s="41" t="s">
        <v>44</v>
      </c>
      <c r="B31" s="44" t="s">
        <v>46</v>
      </c>
      <c r="K31" s="45">
        <v>0.18</v>
      </c>
      <c r="L31" s="45">
        <v>0.14000000000000001</v>
      </c>
    </row>
    <row r="32" spans="1:12" s="44" customFormat="1" ht="17.25" x14ac:dyDescent="0.3">
      <c r="A32" s="41" t="s">
        <v>45</v>
      </c>
      <c r="B32" s="44" t="s">
        <v>47</v>
      </c>
      <c r="K32" s="45">
        <v>0.12</v>
      </c>
      <c r="L32" s="45">
        <v>0.09</v>
      </c>
    </row>
    <row r="33" spans="1:2" s="44" customFormat="1" ht="17.25" x14ac:dyDescent="0.3">
      <c r="A33" s="41" t="s">
        <v>48</v>
      </c>
      <c r="B33" s="44" t="s">
        <v>49</v>
      </c>
    </row>
    <row r="34" spans="1:2" s="44" customFormat="1" ht="17.25" x14ac:dyDescent="0.3">
      <c r="A34" s="41" t="s">
        <v>50</v>
      </c>
      <c r="B34" s="44" t="s">
        <v>51</v>
      </c>
    </row>
    <row r="35" spans="1:2" s="44" customFormat="1" ht="46.5" x14ac:dyDescent="0.3">
      <c r="A35" s="46" t="s">
        <v>52</v>
      </c>
      <c r="B35" s="44" t="s">
        <v>53</v>
      </c>
    </row>
    <row r="36" spans="1:2" s="44" customFormat="1" ht="17.25" x14ac:dyDescent="0.3">
      <c r="A36" s="41" t="s">
        <v>54</v>
      </c>
      <c r="B36" s="44" t="s">
        <v>55</v>
      </c>
    </row>
    <row r="37" spans="1:2" s="44" customFormat="1" ht="17.25" x14ac:dyDescent="0.3"/>
    <row r="38" spans="1:2" s="44" customFormat="1" ht="17.25" x14ac:dyDescent="0.3">
      <c r="A38" s="41" t="s">
        <v>65</v>
      </c>
    </row>
    <row r="39" spans="1:2" s="44" customFormat="1" ht="17.25" x14ac:dyDescent="0.3"/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312A-35</cp:lastModifiedBy>
  <cp:lastPrinted>2010-06-18T04:45:16Z</cp:lastPrinted>
  <dcterms:created xsi:type="dcterms:W3CDTF">2008-09-22T19:08:41Z</dcterms:created>
  <dcterms:modified xsi:type="dcterms:W3CDTF">2018-10-20T15:57:19Z</dcterms:modified>
</cp:coreProperties>
</file>